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user\Documents\Roberto\LIVRO GESTÃO DA GASTRONOMIA\Ampliações e correções das edições\6ª EDIÇÃO\6ª ED - MAT.FINAL\TABELAS HOME PAGE\"/>
    </mc:Choice>
  </mc:AlternateContent>
  <xr:revisionPtr revIDLastSave="0" documentId="13_ncr:1_{13A3001F-0BDA-4197-8208-B7B316D4B3A1}" xr6:coauthVersionLast="47" xr6:coauthVersionMax="47" xr10:uidLastSave="{00000000-0000-0000-0000-000000000000}"/>
  <bookViews>
    <workbookView xWindow="-120" yWindow="-120" windowWidth="20730" windowHeight="11310" xr2:uid="{CACAE0AA-687E-4E2F-AE63-45E111D2818A}"/>
  </bookViews>
  <sheets>
    <sheet name="Planilha2" sheetId="2" r:id="rId1"/>
  </sheets>
  <externalReferences>
    <externalReference r:id="rId2"/>
    <externalReference r:id="rId3"/>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 l="1"/>
  <c r="D18" i="2"/>
  <c r="N17" i="2" l="1"/>
  <c r="AH7" i="2" l="1"/>
  <c r="AH5" i="2" l="1"/>
  <c r="AH6" i="2"/>
  <c r="AH4" i="2"/>
  <c r="N14" i="2" s="1"/>
  <c r="E13" i="2" l="1"/>
  <c r="E17" i="2"/>
  <c r="E11" i="2"/>
  <c r="N11" i="2" l="1"/>
  <c r="E21" i="2"/>
  <c r="E15" i="2"/>
  <c r="E14" i="2"/>
  <c r="N12" i="2" s="1"/>
  <c r="E16" i="2"/>
  <c r="D17" i="2"/>
  <c r="E19" i="2"/>
  <c r="N13" i="2" l="1"/>
  <c r="E22" i="2" l="1"/>
  <c r="D22" i="2"/>
  <c r="D12" i="2" l="1"/>
  <c r="N15" i="2" s="1"/>
  <c r="D10" i="2" l="1"/>
  <c r="D14" i="2" s="1"/>
  <c r="E10" i="2"/>
  <c r="E20" i="2" s="1"/>
  <c r="E23" i="2" s="1"/>
  <c r="E24" i="2" s="1"/>
  <c r="D13" i="2" l="1"/>
  <c r="D21" i="2" l="1"/>
  <c r="D24" i="2"/>
  <c r="D16" i="2"/>
  <c r="N16" i="2" s="1"/>
  <c r="D20" i="2"/>
  <c r="D23" i="2" s="1"/>
  <c r="D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tc={E5960233-0939-40D4-B032-FE19C46657E3}</author>
    <author>tc={B0BEF882-5701-4E29-8438-8C9FB3EA1D77}</author>
    <author>tc={3EAA8142-4D03-4A23-9362-A196B5F3E205}</author>
    <author>tc={2406C6C9-8ED3-43AA-B965-CFD3C27D4A6E}</author>
  </authors>
  <commentList>
    <comment ref="N10" authorId="0" shapeId="0" xr:uid="{E5960233-0939-40D4-B032-FE19C46657E3}">
      <text>
        <t>[Comentário encadeado]
Sua versão do Excel permite que você leia este comentário encadeado, no entanto, as edições serão removidas se o arquivo for aberto em uma versão mais recente do Excel. Saiba mais: https://go.microsoft.com/fwlink/?linkid=870924
Comentário:
    CMV FT's / CMV Estoque
Vários fatores influenciiam esse índice que dificultam atingir seu valor ideal igual 1.
1. O correto uso das receitas culinárias, onde os cozinheiros não pesam todos os ingredientes e alguns são colocados na panela por aproximação.
2. No self-service, quando há cocção, o peso depende do grau de cocção que impões diferenças significativas
3. As perdas na cozinha
4. Aferição das balanças da cozinha
5. Desvios éticos, etc.</t>
      </text>
    </comment>
    <comment ref="N12" authorId="1" shapeId="0" xr:uid="{B0BEF882-5701-4E29-8438-8C9FB3EA1D77}">
      <text>
        <t>[Comentário encadeado]
Sua versão do Excel permite que você leia este comentário encadeado, no entanto, as edições serão removidas se o arquivo for aberto em uma versão mais recente do Excel. Saiba mais: https://go.microsoft.com/fwlink/?linkid=870924
Comentário:
    O ideal é ser ZERO, o que significa que nada sobrou para o lixo. Valores altos são corrigidos com um planejamento melhor, observando:
1. Mix de venda
2. Ordens acionadas no final do turno
3. Elaboração de FT com porção menor em kg, que dê para atender uma necessidade premente
4. Estabelecer uma política de não ordenar uma FT após determinada hora, próxima ao final do turno.</t>
      </text>
    </comment>
    <comment ref="N15" authorId="2" shapeId="0" xr:uid="{3EAA8142-4D03-4A23-9362-A196B5F3E205}">
      <text>
        <t>[Comentário encadeado]
Sua versão do Excel permite que você leia este comentário encadeado, no entanto, as edições serão removidas se o arquivo for aberto em uma versão mais recente do Excel. Saiba mais: https://go.microsoft.com/fwlink/?linkid=870924
Comentário:
    Se o valor for maior que 1:
1 - Erros na pesagem padrão pós cocção das FT's, para menos.
2 - Balança de venda variando contra o cliente.
3 - Erro na execução da receita, colocando ingredientes com peso a maior do que está previsto na receita.
Se o valor for menor que 1:
1 - Erros na pesagem padrão pós cocção das FT's, para maior.
2 - Balança de venda variando contra o restaurante.
3 - Erro na execução da receita, colocando ingredientes com peso a menor do que está previsto na receita.
Aferição das balanças
Uma balança mal aferida poderá compensar um erro a mais de um ingrediente na execuçaõ da receita se ela estiver pesando a menos. O restaurante vai estar no prejuízo sem isso ser revelado pelo índice</t>
      </text>
    </comment>
    <comment ref="B23" authorId="3" shapeId="0" xr:uid="{2406C6C9-8ED3-43AA-B965-CFD3C27D4A6E}">
      <text>
        <t>[Comentário encadeado]
Sua versão do Excel permite que você leia este comentário encadeado, no entanto, as edições serão removidas se o arquivo for aberto em uma versão mais recente do Excel. Saiba mais: https://go.microsoft.com/fwlink/?linkid=870924
Comentário:
    No caso de Lucro Presumido ou Simples o IR já foi considerado nas despesas variáveis da venda, portanto o Lucro é Liquido o que é o caso da grande maioria dos restaurantes. Se a contabilidade da empresa for pelo Lucro Real, o IR será pago após a apuração do lucro, portanto, o Lucro seria chamado de Operacional.</t>
      </text>
    </comment>
  </commentList>
</comments>
</file>

<file path=xl/sharedStrings.xml><?xml version="1.0" encoding="utf-8"?>
<sst xmlns="http://schemas.openxmlformats.org/spreadsheetml/2006/main" count="55" uniqueCount="40">
  <si>
    <t>Total mês</t>
  </si>
  <si>
    <t>Apuração do resultado</t>
  </si>
  <si>
    <t>Via FT's</t>
  </si>
  <si>
    <t>Real</t>
  </si>
  <si>
    <t>Índices  da operação</t>
  </si>
  <si>
    <t>R$</t>
  </si>
  <si>
    <t>CMV FT's / CMV Estoque</t>
  </si>
  <si>
    <t>kg</t>
  </si>
  <si>
    <t xml:space="preserve">Peso balanças de venda + peso sobra limpa </t>
  </si>
  <si>
    <t xml:space="preserve">Custo total da sobra limpa </t>
  </si>
  <si>
    <t>%</t>
  </si>
  <si>
    <t>CMV médio</t>
  </si>
  <si>
    <t>R$/kg</t>
  </si>
  <si>
    <t>CMV médio em % do Faturamento</t>
  </si>
  <si>
    <t>Preço Médio Real / Preço Médio (FT)</t>
  </si>
  <si>
    <t>-</t>
  </si>
  <si>
    <t>Pessoas</t>
  </si>
  <si>
    <t>Margem de contribuição total</t>
  </si>
  <si>
    <t>Lucro Líquido (ou Operacional)</t>
  </si>
  <si>
    <t>% s/ fat</t>
  </si>
  <si>
    <t>Tíquete médio do Self-service</t>
  </si>
  <si>
    <t>Preço médio venda Self service</t>
  </si>
  <si>
    <t>TABELA 32 Resultado do self-service</t>
  </si>
  <si>
    <t/>
  </si>
  <si>
    <t>Dias do mês</t>
  </si>
  <si>
    <t>Mês:</t>
  </si>
  <si>
    <t>Peso sobra limpa sobre peso total pesado</t>
  </si>
  <si>
    <t>Custo da sobra limpa sobre o faturmento real</t>
  </si>
  <si>
    <t xml:space="preserve">Peso balanças de venda / Peso pós-cocção </t>
  </si>
  <si>
    <t xml:space="preserve">Peso total das balanças </t>
  </si>
  <si>
    <t>Peso total das balanças de venda</t>
  </si>
  <si>
    <t>Faturamento real total</t>
  </si>
  <si>
    <t>Sobra-limpa total</t>
  </si>
  <si>
    <t>Clientes totais</t>
  </si>
  <si>
    <t>Custos fixos totais (Tab.27)</t>
  </si>
  <si>
    <t>Peso total pós cocção (Tab.14)</t>
  </si>
  <si>
    <t>Desp. variáveis da venda (Tab.28)</t>
  </si>
  <si>
    <t>Fat. real Self-service (Tab.14)</t>
  </si>
  <si>
    <t>CMV total (Tab.31)</t>
  </si>
  <si>
    <t>Total de clientes no mês (Tab.14)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</si>
</sst>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0]&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color theme="1"/>
      <name val="Arial"/>
      <family val="2"/>
    </font>
    <font>
      <b/>
      <sz val="10"/>
      <color theme="1"/>
      <name val="Calibri"/>
      <family val="2"/>
    </font>
    <font>
      <sz val="10"/>
      <color theme="1"/>
      <name val="Calibri"/>
      <family val="2"/>
    </font>
    <font>
      <sz val="10"/>
      <name val="Calibri"/>
      <family val="2"/>
    </font>
    <font>
      <sz val="11"/>
      <color theme="1"/>
      <name val="Calibri"/>
      <family val="2"/>
    </font>
    <font>
      <b/>
      <sz val="10"/>
      <name val="Calibri"/>
      <family val="2"/>
    </font>
    <font>
      <sz val="9"/>
      <color theme="1"/>
      <name val="Calibri"/>
      <family val="2"/>
      <scheme val="minor"/>
    </font>
    <font>
      <b/>
      <sz val="12"/>
      <color theme="1"/>
      <name val="Calibri"/>
      <family val="2"/>
    </font>
  </fonts>
  <fills count="5">
    <fill>
      <patternFill patternType="none"/>
    </fill>
    <fill>
      <patternFill patternType="gray125"/>
    </fill>
    <fill>
      <patternFill patternType="solid">
        <fgColor theme="6" tint="0.59999389629810485"/>
        <bgColor indexed="64"/>
      </patternFill>
    </fill>
    <fill>
      <patternFill patternType="mediumGray"/>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3" fillId="0" borderId="0" xfId="0" applyFont="1"/>
    <xf numFmtId="0" fontId="4" fillId="0" borderId="0" xfId="0" applyFont="1"/>
    <xf numFmtId="43" fontId="5" fillId="0" borderId="0" xfId="1" applyFont="1" applyAlignment="1"/>
    <xf numFmtId="43" fontId="0" fillId="0" borderId="0" xfId="1" applyFont="1"/>
    <xf numFmtId="43" fontId="6" fillId="0" borderId="0" xfId="1" applyFont="1" applyFill="1" applyBorder="1" applyAlignment="1"/>
    <xf numFmtId="43" fontId="6" fillId="0" borderId="0" xfId="1" applyFont="1" applyFill="1" applyBorder="1"/>
    <xf numFmtId="0" fontId="0" fillId="0" borderId="0" xfId="0" applyAlignment="1">
      <alignment horizontal="center"/>
    </xf>
    <xf numFmtId="43" fontId="0" fillId="0" borderId="0" xfId="1" applyFont="1" applyFill="1"/>
    <xf numFmtId="43" fontId="0" fillId="0" borderId="0" xfId="0" applyNumberFormat="1"/>
    <xf numFmtId="9" fontId="0" fillId="0" borderId="0" xfId="1" applyNumberFormat="1" applyFont="1" applyFill="1"/>
    <xf numFmtId="43" fontId="7" fillId="0" borderId="0" xfId="1" applyFont="1" applyFill="1" applyBorder="1" applyAlignment="1">
      <alignment horizontal="center" vertical="center"/>
    </xf>
    <xf numFmtId="10" fontId="0" fillId="0" borderId="0" xfId="0" applyNumberFormat="1"/>
    <xf numFmtId="10" fontId="0" fillId="0" borderId="0" xfId="2" applyNumberFormat="1" applyFont="1" applyFill="1"/>
    <xf numFmtId="0" fontId="0" fillId="0" borderId="0" xfId="0" applyAlignment="1">
      <alignment horizontal="right"/>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0" borderId="3" xfId="0" applyFont="1" applyBorder="1" applyAlignment="1"/>
    <xf numFmtId="0" fontId="9" fillId="0" borderId="1" xfId="0" applyFont="1" applyBorder="1" applyAlignment="1">
      <alignment horizontal="center"/>
    </xf>
    <xf numFmtId="0" fontId="11" fillId="0" borderId="1" xfId="0" applyFont="1" applyBorder="1" applyAlignment="1">
      <alignment horizontal="center"/>
    </xf>
    <xf numFmtId="43" fontId="9" fillId="3" borderId="1" xfId="1" applyFont="1" applyFill="1" applyBorder="1" applyAlignment="1"/>
    <xf numFmtId="49" fontId="9" fillId="0" borderId="1" xfId="0" applyNumberFormat="1" applyFont="1" applyBorder="1" applyAlignment="1">
      <alignment horizontal="center" vertical="center" wrapText="1"/>
    </xf>
    <xf numFmtId="0" fontId="10" fillId="0" borderId="1" xfId="0" applyFont="1" applyBorder="1" applyAlignment="1">
      <alignment horizontal="center"/>
    </xf>
    <xf numFmtId="164" fontId="9" fillId="0" borderId="1" xfId="1" applyNumberFormat="1" applyFont="1" applyFill="1" applyBorder="1" applyAlignment="1">
      <alignment horizontal="center" vertical="center"/>
    </xf>
    <xf numFmtId="0" fontId="11" fillId="0" borderId="0" xfId="0" applyFont="1"/>
    <xf numFmtId="49" fontId="9" fillId="0" borderId="0" xfId="0" applyNumberFormat="1" applyFont="1" applyBorder="1" applyAlignment="1">
      <alignment vertical="center" wrapText="1"/>
    </xf>
    <xf numFmtId="43" fontId="11" fillId="0" borderId="0" xfId="1" applyFont="1"/>
    <xf numFmtId="0" fontId="8" fillId="2" borderId="1" xfId="0" applyFont="1" applyFill="1" applyBorder="1" applyAlignment="1">
      <alignment horizontal="center"/>
    </xf>
    <xf numFmtId="0" fontId="2" fillId="4" borderId="3" xfId="0" applyFont="1" applyFill="1" applyBorder="1" applyAlignment="1">
      <alignment horizontal="left" vertical="center"/>
    </xf>
    <xf numFmtId="43" fontId="6" fillId="4" borderId="1" xfId="1" applyFont="1" applyFill="1" applyBorder="1" applyAlignment="1">
      <alignment horizontal="center"/>
    </xf>
    <xf numFmtId="0" fontId="2" fillId="4" borderId="1" xfId="0" applyFont="1" applyFill="1" applyBorder="1" applyAlignment="1">
      <alignment horizontal="center" vertical="center"/>
    </xf>
    <xf numFmtId="43" fontId="9" fillId="4" borderId="1" xfId="1" applyFont="1" applyFill="1" applyBorder="1" applyAlignment="1"/>
    <xf numFmtId="43" fontId="10" fillId="4" borderId="1" xfId="1" applyFont="1" applyFill="1" applyBorder="1" applyAlignment="1"/>
    <xf numFmtId="43" fontId="9" fillId="4" borderId="1" xfId="1" applyFont="1" applyFill="1" applyBorder="1" applyAlignment="1" applyProtection="1"/>
    <xf numFmtId="165" fontId="9" fillId="4" borderId="1" xfId="0" applyNumberFormat="1" applyFont="1" applyFill="1" applyBorder="1" applyAlignment="1">
      <alignment horizontal="center"/>
    </xf>
    <xf numFmtId="165" fontId="9" fillId="4" borderId="5" xfId="0" applyNumberFormat="1" applyFont="1" applyFill="1" applyBorder="1" applyAlignment="1">
      <alignment horizontal="center"/>
    </xf>
    <xf numFmtId="43" fontId="9" fillId="4" borderId="1" xfId="0" applyNumberFormat="1" applyFont="1" applyFill="1" applyBorder="1"/>
    <xf numFmtId="43" fontId="9" fillId="4" borderId="5" xfId="0" applyNumberFormat="1" applyFont="1" applyFill="1" applyBorder="1" applyAlignment="1">
      <alignment horizontal="center"/>
    </xf>
    <xf numFmtId="43" fontId="9" fillId="4" borderId="1" xfId="1" applyFont="1" applyFill="1" applyBorder="1" applyAlignment="1">
      <alignment horizontal="center"/>
    </xf>
    <xf numFmtId="43" fontId="9" fillId="4" borderId="1" xfId="0" applyNumberFormat="1" applyFont="1" applyFill="1" applyBorder="1" applyAlignment="1">
      <alignment horizontal="center"/>
    </xf>
    <xf numFmtId="43" fontId="12" fillId="4" borderId="1" xfId="1" applyFont="1" applyFill="1" applyBorder="1" applyAlignment="1">
      <alignment horizontal="center"/>
    </xf>
    <xf numFmtId="43" fontId="8" fillId="4" borderId="1" xfId="1" applyFont="1" applyFill="1" applyBorder="1" applyAlignment="1">
      <alignment horizontal="centerContinuous"/>
    </xf>
    <xf numFmtId="43" fontId="8" fillId="4" borderId="1" xfId="1" applyFont="1" applyFill="1" applyBorder="1" applyAlignment="1">
      <alignment horizontal="center"/>
    </xf>
    <xf numFmtId="43" fontId="8" fillId="4" borderId="1" xfId="1" applyFont="1" applyFill="1" applyBorder="1" applyAlignment="1">
      <alignment vertical="center"/>
    </xf>
    <xf numFmtId="10" fontId="9" fillId="4" borderId="1" xfId="2" applyNumberFormat="1" applyFont="1" applyFill="1" applyBorder="1" applyAlignment="1">
      <alignment horizontal="center"/>
    </xf>
    <xf numFmtId="43" fontId="8" fillId="4" borderId="5" xfId="1" applyFont="1" applyFill="1" applyBorder="1" applyAlignment="1">
      <alignment horizontal="center" vertical="center"/>
    </xf>
    <xf numFmtId="164" fontId="8" fillId="4" borderId="1" xfId="1" applyNumberFormat="1" applyFont="1" applyFill="1" applyBorder="1"/>
    <xf numFmtId="0" fontId="0" fillId="0" borderId="0" xfId="0" applyBorder="1"/>
    <xf numFmtId="0" fontId="2" fillId="4" borderId="1" xfId="0" applyFont="1" applyFill="1" applyBorder="1" applyAlignment="1">
      <alignment horizontal="center" vertical="center" wrapText="1"/>
    </xf>
    <xf numFmtId="0" fontId="2" fillId="4" borderId="6" xfId="0" applyFont="1" applyFill="1" applyBorder="1" applyAlignment="1">
      <alignment vertical="center"/>
    </xf>
    <xf numFmtId="0" fontId="2" fillId="4" borderId="1" xfId="0" applyFont="1" applyFill="1" applyBorder="1" applyAlignment="1">
      <alignment vertical="center"/>
    </xf>
    <xf numFmtId="43" fontId="6" fillId="0" borderId="1" xfId="1" applyFont="1" applyFill="1" applyBorder="1"/>
    <xf numFmtId="43" fontId="13" fillId="0" borderId="1" xfId="1" applyFont="1" applyFill="1" applyBorder="1"/>
    <xf numFmtId="164" fontId="13" fillId="0" borderId="1" xfId="1" applyNumberFormat="1" applyFont="1" applyFill="1" applyBorder="1"/>
    <xf numFmtId="43" fontId="6" fillId="0" borderId="1" xfId="1" quotePrefix="1" applyFont="1" applyFill="1" applyBorder="1"/>
    <xf numFmtId="43" fontId="8" fillId="4" borderId="1" xfId="0" applyNumberFormat="1" applyFont="1" applyFill="1" applyBorder="1" applyAlignment="1">
      <alignment horizontal="center"/>
    </xf>
    <xf numFmtId="166" fontId="9" fillId="4" borderId="5" xfId="2" applyNumberFormat="1" applyFont="1" applyFill="1" applyBorder="1" applyAlignment="1">
      <alignment horizont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0" fontId="8" fillId="2" borderId="1" xfId="0" applyFont="1" applyFill="1" applyBorder="1" applyAlignment="1">
      <alignment horizontal="center" vertical="center"/>
    </xf>
    <xf numFmtId="0" fontId="9" fillId="0" borderId="2" xfId="0" applyFont="1" applyBorder="1" applyAlignment="1">
      <alignment horizontal="left" vertical="center"/>
    </xf>
    <xf numFmtId="0" fontId="9" fillId="0" borderId="6" xfId="0" applyFont="1" applyBorder="1" applyAlignment="1">
      <alignment horizontal="left" vertical="center"/>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cellXfs>
  <cellStyles count="3">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ELA%2031%20C&#193;LCULO%20DO%20CUSTO%20TO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ELA%2014%20CONTROLE%20VENDA%20E%20MIX%20VENDA-%20ED%2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ELA%2027%20CUSTOS%20E%20DESPESAS%20FIX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ELA%2028%20INFORMA&#199;&#213;ES%20COMPLEMENTA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ÊS"/>
    </sheetNames>
    <sheetDataSet>
      <sheetData sheetId="0">
        <row r="3">
          <cell r="O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s>
    <sheetDataSet>
      <sheetData sheetId="0">
        <row r="4">
          <cell r="AO4">
            <v>0</v>
          </cell>
        </row>
        <row r="7">
          <cell r="AO7">
            <v>0</v>
          </cell>
        </row>
        <row r="9">
          <cell r="AK9">
            <v>0</v>
          </cell>
        </row>
        <row r="14">
          <cell r="AK14">
            <v>0</v>
          </cell>
          <cell r="AM14">
            <v>0</v>
          </cell>
        </row>
        <row r="15">
          <cell r="AK15">
            <v>0</v>
          </cell>
        </row>
        <row r="16">
          <cell r="AK16">
            <v>0</v>
          </cell>
        </row>
        <row r="17">
          <cell r="AK17">
            <v>0</v>
          </cell>
        </row>
        <row r="18">
          <cell r="AK18">
            <v>0</v>
          </cell>
        </row>
        <row r="19">
          <cell r="AK19">
            <v>0</v>
          </cell>
        </row>
        <row r="20">
          <cell r="AK20">
            <v>0</v>
          </cell>
        </row>
        <row r="21">
          <cell r="AK21">
            <v>0</v>
          </cell>
        </row>
        <row r="22">
          <cell r="AK22">
            <v>0</v>
          </cell>
        </row>
        <row r="23">
          <cell r="AK23">
            <v>0</v>
          </cell>
        </row>
        <row r="24">
          <cell r="AK24">
            <v>0</v>
          </cell>
        </row>
        <row r="25">
          <cell r="AK25">
            <v>0</v>
          </cell>
        </row>
        <row r="26">
          <cell r="AK26">
            <v>0</v>
          </cell>
        </row>
        <row r="27">
          <cell r="AK27">
            <v>0</v>
          </cell>
        </row>
        <row r="28">
          <cell r="AK28">
            <v>0</v>
          </cell>
        </row>
        <row r="29">
          <cell r="AK29">
            <v>0</v>
          </cell>
        </row>
        <row r="30">
          <cell r="AK30">
            <v>0</v>
          </cell>
        </row>
        <row r="31">
          <cell r="AK31">
            <v>0</v>
          </cell>
        </row>
        <row r="32">
          <cell r="AK32">
            <v>0</v>
          </cell>
        </row>
        <row r="33">
          <cell r="AK33">
            <v>0</v>
          </cell>
        </row>
        <row r="34">
          <cell r="AK34">
            <v>0</v>
          </cell>
        </row>
        <row r="35">
          <cell r="AK35">
            <v>0</v>
          </cell>
        </row>
        <row r="36">
          <cell r="AK36">
            <v>0</v>
          </cell>
        </row>
        <row r="37">
          <cell r="AK37">
            <v>0</v>
          </cell>
        </row>
        <row r="38">
          <cell r="AK38">
            <v>0</v>
          </cell>
        </row>
        <row r="39">
          <cell r="AK39">
            <v>0</v>
          </cell>
        </row>
        <row r="40">
          <cell r="AK40">
            <v>0</v>
          </cell>
        </row>
        <row r="41">
          <cell r="AK41">
            <v>0</v>
          </cell>
        </row>
        <row r="42">
          <cell r="AK42">
            <v>0</v>
          </cell>
        </row>
        <row r="43">
          <cell r="AK43">
            <v>0</v>
          </cell>
        </row>
        <row r="44">
          <cell r="AK44">
            <v>0</v>
          </cell>
        </row>
        <row r="45">
          <cell r="AK45">
            <v>0</v>
          </cell>
        </row>
        <row r="46">
          <cell r="AK46">
            <v>0</v>
          </cell>
        </row>
        <row r="47">
          <cell r="AK47">
            <v>0</v>
          </cell>
        </row>
        <row r="48">
          <cell r="AK48">
            <v>0</v>
          </cell>
        </row>
        <row r="49">
          <cell r="AK49">
            <v>0</v>
          </cell>
        </row>
        <row r="50">
          <cell r="AK50">
            <v>0</v>
          </cell>
        </row>
        <row r="51">
          <cell r="AK51">
            <v>0</v>
          </cell>
        </row>
        <row r="52">
          <cell r="AK52">
            <v>0</v>
          </cell>
        </row>
        <row r="53">
          <cell r="AK53">
            <v>0</v>
          </cell>
        </row>
        <row r="54">
          <cell r="AK54">
            <v>0</v>
          </cell>
        </row>
        <row r="55">
          <cell r="AK55">
            <v>0</v>
          </cell>
        </row>
        <row r="56">
          <cell r="AK56">
            <v>0</v>
          </cell>
        </row>
        <row r="57">
          <cell r="AK57">
            <v>0</v>
          </cell>
        </row>
        <row r="58">
          <cell r="AK58">
            <v>0</v>
          </cell>
        </row>
        <row r="59">
          <cell r="AK59">
            <v>0</v>
          </cell>
        </row>
        <row r="60">
          <cell r="AK60">
            <v>0</v>
          </cell>
        </row>
        <row r="61">
          <cell r="AK61">
            <v>0</v>
          </cell>
        </row>
        <row r="62">
          <cell r="AK62">
            <v>0</v>
          </cell>
        </row>
        <row r="63">
          <cell r="AK63">
            <v>0</v>
          </cell>
        </row>
        <row r="64">
          <cell r="AK64">
            <v>0</v>
          </cell>
        </row>
        <row r="65">
          <cell r="AK65">
            <v>0</v>
          </cell>
        </row>
        <row r="66">
          <cell r="AK66">
            <v>0</v>
          </cell>
        </row>
        <row r="67">
          <cell r="AK67">
            <v>0</v>
          </cell>
        </row>
        <row r="68">
          <cell r="AK68">
            <v>0</v>
          </cell>
        </row>
        <row r="69">
          <cell r="AK69">
            <v>0</v>
          </cell>
        </row>
        <row r="70">
          <cell r="AK70">
            <v>0</v>
          </cell>
        </row>
        <row r="71">
          <cell r="AK71">
            <v>0</v>
          </cell>
        </row>
        <row r="72">
          <cell r="AK72">
            <v>0</v>
          </cell>
        </row>
        <row r="73">
          <cell r="AK73">
            <v>0</v>
          </cell>
        </row>
        <row r="74">
          <cell r="AK74">
            <v>0</v>
          </cell>
        </row>
        <row r="75">
          <cell r="AK75">
            <v>0</v>
          </cell>
        </row>
        <row r="76">
          <cell r="AK76">
            <v>0</v>
          </cell>
        </row>
        <row r="77">
          <cell r="AK77">
            <v>0</v>
          </cell>
        </row>
        <row r="78">
          <cell r="AK78">
            <v>0</v>
          </cell>
        </row>
        <row r="79">
          <cell r="AK79">
            <v>0</v>
          </cell>
        </row>
        <row r="80">
          <cell r="AK80">
            <v>0</v>
          </cell>
        </row>
        <row r="81">
          <cell r="AK81">
            <v>0</v>
          </cell>
        </row>
        <row r="82">
          <cell r="AK82">
            <v>0</v>
          </cell>
        </row>
        <row r="83">
          <cell r="AK83">
            <v>0</v>
          </cell>
        </row>
        <row r="84">
          <cell r="AK84">
            <v>0</v>
          </cell>
        </row>
        <row r="85">
          <cell r="AK85">
            <v>0</v>
          </cell>
        </row>
        <row r="86">
          <cell r="AK86">
            <v>0</v>
          </cell>
        </row>
        <row r="87">
          <cell r="AK87">
            <v>0</v>
          </cell>
        </row>
        <row r="88">
          <cell r="AK88">
            <v>0</v>
          </cell>
        </row>
        <row r="89">
          <cell r="AK89">
            <v>0</v>
          </cell>
        </row>
        <row r="90">
          <cell r="AK90">
            <v>0</v>
          </cell>
        </row>
        <row r="91">
          <cell r="AK91">
            <v>0</v>
          </cell>
        </row>
        <row r="92">
          <cell r="AK92">
            <v>0</v>
          </cell>
        </row>
        <row r="93">
          <cell r="AK93">
            <v>0</v>
          </cell>
        </row>
        <row r="94">
          <cell r="AK94">
            <v>0</v>
          </cell>
        </row>
        <row r="95">
          <cell r="AK95">
            <v>0</v>
          </cell>
        </row>
        <row r="96">
          <cell r="AK96">
            <v>0</v>
          </cell>
        </row>
        <row r="97">
          <cell r="AK97">
            <v>0</v>
          </cell>
        </row>
        <row r="98">
          <cell r="AK98">
            <v>0</v>
          </cell>
        </row>
        <row r="99">
          <cell r="AK99">
            <v>0</v>
          </cell>
        </row>
        <row r="100">
          <cell r="AK100">
            <v>0</v>
          </cell>
        </row>
        <row r="101">
          <cell r="AK101">
            <v>0</v>
          </cell>
        </row>
        <row r="102">
          <cell r="AK102">
            <v>0</v>
          </cell>
        </row>
        <row r="103">
          <cell r="AK103">
            <v>0</v>
          </cell>
        </row>
        <row r="104">
          <cell r="AK104">
            <v>0</v>
          </cell>
        </row>
        <row r="105">
          <cell r="AK105">
            <v>0</v>
          </cell>
        </row>
        <row r="106">
          <cell r="AK106">
            <v>0</v>
          </cell>
        </row>
        <row r="107">
          <cell r="AK107">
            <v>0</v>
          </cell>
        </row>
        <row r="108">
          <cell r="AK108">
            <v>0</v>
          </cell>
        </row>
        <row r="109">
          <cell r="AK109">
            <v>0</v>
          </cell>
        </row>
        <row r="110">
          <cell r="AK110">
            <v>0</v>
          </cell>
        </row>
        <row r="111">
          <cell r="AK111">
            <v>0</v>
          </cell>
        </row>
        <row r="112">
          <cell r="AK112">
            <v>0</v>
          </cell>
        </row>
        <row r="113">
          <cell r="AK113">
            <v>0</v>
          </cell>
        </row>
        <row r="114">
          <cell r="AK114">
            <v>0</v>
          </cell>
        </row>
        <row r="115">
          <cell r="AK115">
            <v>0</v>
          </cell>
        </row>
        <row r="116">
          <cell r="AK116">
            <v>0</v>
          </cell>
        </row>
        <row r="117">
          <cell r="AK117">
            <v>0</v>
          </cell>
        </row>
        <row r="118">
          <cell r="AK118">
            <v>0</v>
          </cell>
        </row>
        <row r="119">
          <cell r="AK119">
            <v>0</v>
          </cell>
        </row>
        <row r="120">
          <cell r="AK120">
            <v>0</v>
          </cell>
        </row>
        <row r="121">
          <cell r="AK121">
            <v>0</v>
          </cell>
        </row>
        <row r="122">
          <cell r="AK122">
            <v>0</v>
          </cell>
        </row>
        <row r="123">
          <cell r="AK123">
            <v>0</v>
          </cell>
        </row>
        <row r="124">
          <cell r="AK124">
            <v>0</v>
          </cell>
        </row>
        <row r="125">
          <cell r="AK125">
            <v>0</v>
          </cell>
        </row>
        <row r="126">
          <cell r="AK126">
            <v>0</v>
          </cell>
        </row>
        <row r="127">
          <cell r="AK127">
            <v>0</v>
          </cell>
        </row>
        <row r="128">
          <cell r="AK128">
            <v>0</v>
          </cell>
        </row>
        <row r="129">
          <cell r="AK129">
            <v>0</v>
          </cell>
        </row>
        <row r="130">
          <cell r="AK130">
            <v>0</v>
          </cell>
        </row>
        <row r="131">
          <cell r="AK131">
            <v>0</v>
          </cell>
        </row>
        <row r="132">
          <cell r="AK132">
            <v>0</v>
          </cell>
        </row>
        <row r="133">
          <cell r="AK133">
            <v>0</v>
          </cell>
        </row>
        <row r="134">
          <cell r="AK134">
            <v>0</v>
          </cell>
        </row>
        <row r="135">
          <cell r="AK135">
            <v>0</v>
          </cell>
        </row>
        <row r="136">
          <cell r="AK136">
            <v>0</v>
          </cell>
        </row>
        <row r="137">
          <cell r="AK137">
            <v>0</v>
          </cell>
        </row>
        <row r="138">
          <cell r="AK138">
            <v>0</v>
          </cell>
        </row>
        <row r="139">
          <cell r="AK139">
            <v>0</v>
          </cell>
        </row>
        <row r="140">
          <cell r="AK140">
            <v>0</v>
          </cell>
        </row>
        <row r="141">
          <cell r="AK141">
            <v>0</v>
          </cell>
        </row>
        <row r="142">
          <cell r="AK142">
            <v>0</v>
          </cell>
        </row>
        <row r="143">
          <cell r="AK143">
            <v>0</v>
          </cell>
        </row>
        <row r="144">
          <cell r="AK144">
            <v>0</v>
          </cell>
        </row>
        <row r="145">
          <cell r="AK145">
            <v>0</v>
          </cell>
        </row>
        <row r="146">
          <cell r="AK146">
            <v>0</v>
          </cell>
        </row>
        <row r="147">
          <cell r="AK147">
            <v>0</v>
          </cell>
        </row>
        <row r="148">
          <cell r="AK148">
            <v>0</v>
          </cell>
        </row>
        <row r="149">
          <cell r="AK149">
            <v>0</v>
          </cell>
        </row>
        <row r="150">
          <cell r="AK150">
            <v>0</v>
          </cell>
        </row>
        <row r="151">
          <cell r="AK151">
            <v>0</v>
          </cell>
        </row>
        <row r="152">
          <cell r="AK152">
            <v>0</v>
          </cell>
        </row>
        <row r="153">
          <cell r="AK153">
            <v>0</v>
          </cell>
        </row>
        <row r="154">
          <cell r="AK154">
            <v>0</v>
          </cell>
        </row>
        <row r="155">
          <cell r="AK155">
            <v>0</v>
          </cell>
        </row>
        <row r="156">
          <cell r="AK156">
            <v>0</v>
          </cell>
        </row>
        <row r="157">
          <cell r="AK157">
            <v>0</v>
          </cell>
        </row>
        <row r="158">
          <cell r="AK158">
            <v>0</v>
          </cell>
        </row>
        <row r="159">
          <cell r="AK159">
            <v>0</v>
          </cell>
        </row>
        <row r="160">
          <cell r="AK160">
            <v>0</v>
          </cell>
        </row>
        <row r="161">
          <cell r="AK161">
            <v>0</v>
          </cell>
        </row>
        <row r="162">
          <cell r="AK162">
            <v>0</v>
          </cell>
        </row>
        <row r="163">
          <cell r="AK163">
            <v>0</v>
          </cell>
        </row>
        <row r="164">
          <cell r="AK164">
            <v>0</v>
          </cell>
        </row>
        <row r="165">
          <cell r="AK165">
            <v>0</v>
          </cell>
        </row>
        <row r="166">
          <cell r="AK166">
            <v>0</v>
          </cell>
        </row>
        <row r="167">
          <cell r="AK167">
            <v>0</v>
          </cell>
        </row>
        <row r="168">
          <cell r="AK168">
            <v>0</v>
          </cell>
        </row>
        <row r="169">
          <cell r="AK169">
            <v>0</v>
          </cell>
        </row>
        <row r="170">
          <cell r="AK170">
            <v>0</v>
          </cell>
        </row>
        <row r="171">
          <cell r="AK171">
            <v>0</v>
          </cell>
        </row>
        <row r="172">
          <cell r="AK172">
            <v>0</v>
          </cell>
        </row>
        <row r="173">
          <cell r="AK17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ÊS"/>
    </sheetNames>
    <sheetDataSet>
      <sheetData sheetId="0">
        <row r="4">
          <cell r="G4">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s>
    <sheetDataSet>
      <sheetData sheetId="0">
        <row r="22">
          <cell r="C22">
            <v>0</v>
          </cell>
        </row>
      </sheetData>
    </sheetDataSet>
  </externalBook>
</externalLink>
</file>

<file path=xl/persons/person.xml><?xml version="1.0" encoding="utf-8"?>
<personList xmlns="http://schemas.microsoft.com/office/spreadsheetml/2018/threadedcomments" xmlns:x="http://schemas.openxmlformats.org/spreadsheetml/2006/main">
  <person displayName="ROBERTO BRAGA" id="{D34A51B9-06FC-414C-8518-AC4C0CCA7A03}" userId="aaba6b7d98e0bbc0" providerId="Windows Live"/>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0" dT="2021-05-28T19:53:16.90" personId="{D34A51B9-06FC-414C-8518-AC4C0CCA7A03}" id="{E5960233-0939-40D4-B032-FE19C46657E3}">
    <text>CMV FT's / CMV Estoque
Vários fatores influenciiam esse índice que dificultam atingir seu valor ideal igual 1.
1. O correto uso das receitas culinárias, onde os cozinheiros não pesam todos os ingredientes e alguns são colocados na panela por aproximação.
2. No self-service, quando há cocção, o peso depende do grau de cocção que impões diferenças significativas
3. As perdas na cozinha
4. Aferição das balanças da cozinha
5. Desvios éticos, etc.</text>
  </threadedComment>
  <threadedComment ref="N12" dT="2021-04-02T21:58:20.34" personId="{D34A51B9-06FC-414C-8518-AC4C0CCA7A03}" id="{B0BEF882-5701-4E29-8438-8C9FB3EA1D77}">
    <text>O ideal é ser ZERO, o que significa que nada sobrou para o lixo. Valores altos são corrigidos com um planejamento melhor, observando:
1. Mix de venda
2. Ordens acionadas no final do turno
3. Elaboração de FT com porção menor em kg, que dê para atender uma necessidade premente
4. Estabelecer uma política de não ordenar uma FT após determinada hora, próxima ao final do turno.</text>
  </threadedComment>
  <threadedComment ref="N15" dT="2021-04-02T01:33:43.39" personId="{D34A51B9-06FC-414C-8518-AC4C0CCA7A03}" id="{3EAA8142-4D03-4A23-9362-A196B5F3E205}">
    <text>Se o valor for maior que 1:
1 - Erros na pesagem padrão pós cocção das FT's, para menos.
2 - Balança de venda variando contra o cliente.
3 - Erro na execução da receita, colocando ingredientes com peso a maior do que está previsto na receita.
Se o valor for menor que 1:
1 - Erros na pesagem padrão pós cocção das FT's, para maior.
2 - Balança de venda variando contra o restaurante.
3 - Erro na execução da receita, colocando ingredientes com peso a menor do que está previsto na receita.
Aferição das balanças
Uma balança mal aferida poderá compensar um erro a mais de um ingrediente na execuçaõ da receita se ela estiver pesando a menos. O restaurante vai estar no prejuízo sem isso ser revelado pelo índice</text>
  </threadedComment>
  <threadedComment ref="B23" dT="2021-05-31T19:36:53.51" personId="{D34A51B9-06FC-414C-8518-AC4C0CCA7A03}" id="{2406C6C9-8ED3-43AA-B965-CFD3C27D4A6E}">
    <text>No caso de Lucro Presumido ou Simples o IR já foi considerado nas despesas variáveis da venda, portanto o Lucro é Liquido o que é o caso da grande maioria dos restaurantes. Se a contabilidade da empresa for pelo Lucro Real, o IR será pago após a apuração do lucro, portanto, o Lucro seria chamado de Operacional.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689A-5B81-4E6D-B5F8-92636FCA1637}">
  <dimension ref="B1:AK28"/>
  <sheetViews>
    <sheetView tabSelected="1" topLeftCell="A2" workbookViewId="0">
      <selection activeCell="AH8" sqref="AH8"/>
    </sheetView>
  </sheetViews>
  <sheetFormatPr defaultRowHeight="15" x14ac:dyDescent="0.25"/>
  <cols>
    <col min="1" max="1" width="2.28515625" customWidth="1"/>
    <col min="2" max="2" width="28.28515625" customWidth="1"/>
    <col min="3" max="3" width="8.28515625" style="7" customWidth="1"/>
    <col min="4" max="4" width="8.7109375" style="7" customWidth="1"/>
    <col min="5" max="5" width="7.28515625" customWidth="1"/>
    <col min="6" max="6" width="8" customWidth="1"/>
    <col min="7" max="7" width="6.140625" customWidth="1"/>
    <col min="8" max="9" width="5.42578125" customWidth="1"/>
    <col min="10" max="12" width="5.42578125" style="4" customWidth="1"/>
    <col min="13" max="13" width="7.42578125" customWidth="1"/>
    <col min="14" max="14" width="8.5703125" customWidth="1"/>
    <col min="15" max="33" width="5.42578125" customWidth="1"/>
    <col min="34" max="34" width="9.7109375" customWidth="1"/>
  </cols>
  <sheetData>
    <row r="1" spans="2:37" ht="18.75" x14ac:dyDescent="0.3">
      <c r="B1" s="1" t="s">
        <v>22</v>
      </c>
      <c r="C1" s="2"/>
      <c r="D1" s="2"/>
      <c r="E1" s="3"/>
      <c r="F1" s="3"/>
      <c r="G1" s="2"/>
      <c r="I1" s="2"/>
      <c r="K1" s="2"/>
      <c r="L1" s="2"/>
      <c r="M1" s="2"/>
      <c r="N1" s="2"/>
      <c r="O1" s="2"/>
      <c r="P1" s="2"/>
      <c r="Q1" s="2"/>
      <c r="R1" s="2"/>
      <c r="S1" s="2"/>
      <c r="T1" s="2"/>
      <c r="U1" s="2"/>
      <c r="V1" s="2"/>
      <c r="W1" s="2"/>
      <c r="X1" s="2"/>
      <c r="Y1" s="2"/>
      <c r="Z1" s="2"/>
      <c r="AA1" s="2"/>
      <c r="AB1" s="2"/>
      <c r="AC1" s="2"/>
      <c r="AD1" s="2"/>
      <c r="AE1" s="2"/>
      <c r="AF1" s="2"/>
      <c r="AG1" s="2"/>
      <c r="AH1" s="2"/>
    </row>
    <row r="2" spans="2:37" ht="15.75" x14ac:dyDescent="0.25">
      <c r="B2" s="2" t="s">
        <v>25</v>
      </c>
      <c r="C2" s="2"/>
      <c r="D2" s="2"/>
      <c r="E2" s="3"/>
      <c r="F2" s="3"/>
      <c r="G2" s="2"/>
      <c r="I2" s="2"/>
      <c r="K2" s="2"/>
      <c r="L2" s="2"/>
      <c r="M2" s="2"/>
      <c r="N2" s="2"/>
      <c r="O2" s="2"/>
      <c r="P2" s="2"/>
      <c r="Q2" s="2"/>
      <c r="R2" s="2"/>
      <c r="S2" s="2"/>
      <c r="T2" s="2"/>
      <c r="U2" s="2"/>
      <c r="V2" s="2"/>
      <c r="W2" s="2"/>
      <c r="X2" s="2"/>
      <c r="Y2" s="2"/>
      <c r="Z2" s="2"/>
      <c r="AA2" s="2"/>
      <c r="AB2" s="2"/>
      <c r="AC2" s="2"/>
      <c r="AD2" s="2"/>
      <c r="AE2" s="2"/>
      <c r="AF2" s="2"/>
      <c r="AG2" s="2"/>
      <c r="AH2" s="2"/>
    </row>
    <row r="3" spans="2:37" x14ac:dyDescent="0.25">
      <c r="B3" s="50" t="s">
        <v>24</v>
      </c>
      <c r="C3" s="30">
        <v>1</v>
      </c>
      <c r="D3" s="30">
        <v>2</v>
      </c>
      <c r="E3" s="30">
        <v>3</v>
      </c>
      <c r="F3" s="30">
        <v>4</v>
      </c>
      <c r="G3" s="30">
        <v>5</v>
      </c>
      <c r="H3" s="30">
        <v>6</v>
      </c>
      <c r="I3" s="30">
        <v>7</v>
      </c>
      <c r="J3" s="30">
        <v>8</v>
      </c>
      <c r="K3" s="30">
        <v>9</v>
      </c>
      <c r="L3" s="30">
        <v>10</v>
      </c>
      <c r="M3" s="30">
        <v>11</v>
      </c>
      <c r="N3" s="30">
        <v>12</v>
      </c>
      <c r="O3" s="30">
        <v>13</v>
      </c>
      <c r="P3" s="30">
        <v>14</v>
      </c>
      <c r="Q3" s="30">
        <v>15</v>
      </c>
      <c r="R3" s="30">
        <v>16</v>
      </c>
      <c r="S3" s="30">
        <v>17</v>
      </c>
      <c r="T3" s="30">
        <v>18</v>
      </c>
      <c r="U3" s="30">
        <v>19</v>
      </c>
      <c r="V3" s="30">
        <v>20</v>
      </c>
      <c r="W3" s="30">
        <v>21</v>
      </c>
      <c r="X3" s="30">
        <v>22</v>
      </c>
      <c r="Y3" s="30">
        <v>23</v>
      </c>
      <c r="Z3" s="30">
        <v>24</v>
      </c>
      <c r="AA3" s="30">
        <v>25</v>
      </c>
      <c r="AB3" s="30">
        <v>26</v>
      </c>
      <c r="AC3" s="30">
        <v>27</v>
      </c>
      <c r="AD3" s="30">
        <v>28</v>
      </c>
      <c r="AE3" s="30">
        <v>29</v>
      </c>
      <c r="AF3" s="30">
        <v>30</v>
      </c>
      <c r="AG3" s="30">
        <v>31</v>
      </c>
      <c r="AH3" s="48" t="s">
        <v>0</v>
      </c>
    </row>
    <row r="4" spans="2:37" x14ac:dyDescent="0.25">
      <c r="B4" s="28" t="s">
        <v>29</v>
      </c>
      <c r="C4" s="51"/>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29">
        <f>SUM(C4:AG4)</f>
        <v>0</v>
      </c>
      <c r="AI4" s="47"/>
      <c r="AJ4" s="47"/>
      <c r="AK4" s="47"/>
    </row>
    <row r="5" spans="2:37" x14ac:dyDescent="0.25">
      <c r="B5" s="28" t="s">
        <v>31</v>
      </c>
      <c r="C5" s="51"/>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29">
        <f t="shared" ref="AH5:AH7" si="0">SUM(C5:AG5)</f>
        <v>0</v>
      </c>
      <c r="AI5" s="47"/>
      <c r="AJ5" s="47"/>
      <c r="AK5" s="47"/>
    </row>
    <row r="6" spans="2:37" x14ac:dyDescent="0.25">
      <c r="B6" s="28" t="s">
        <v>33</v>
      </c>
      <c r="C6" s="51"/>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29">
        <f t="shared" si="0"/>
        <v>0</v>
      </c>
      <c r="AI6" s="47"/>
      <c r="AJ6" s="47"/>
      <c r="AK6" s="47"/>
    </row>
    <row r="7" spans="2:37" x14ac:dyDescent="0.25">
      <c r="B7" s="49" t="s">
        <v>32</v>
      </c>
      <c r="C7" s="54" t="s">
        <v>23</v>
      </c>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29">
        <f t="shared" si="0"/>
        <v>0</v>
      </c>
    </row>
    <row r="8" spans="2:37" ht="3.75" customHeight="1" x14ac:dyDescent="0.25">
      <c r="C8"/>
      <c r="D8"/>
      <c r="J8"/>
      <c r="K8"/>
      <c r="L8"/>
      <c r="Q8" s="5"/>
      <c r="R8" s="6"/>
      <c r="S8" s="6"/>
      <c r="T8" s="6"/>
      <c r="U8" s="6"/>
      <c r="V8" s="6"/>
      <c r="W8" s="6"/>
      <c r="X8" s="6"/>
      <c r="Y8" s="6"/>
      <c r="Z8" s="6"/>
      <c r="AA8" s="6"/>
      <c r="AB8" s="6"/>
      <c r="AC8" s="6"/>
      <c r="AD8" s="6"/>
      <c r="AE8" s="6"/>
      <c r="AF8" s="6"/>
      <c r="AG8" s="6"/>
      <c r="AH8" s="6"/>
    </row>
    <row r="9" spans="2:37" ht="15" customHeight="1" x14ac:dyDescent="0.25">
      <c r="B9" s="57" t="s">
        <v>1</v>
      </c>
      <c r="C9" s="58"/>
      <c r="D9" s="15" t="s">
        <v>2</v>
      </c>
      <c r="E9" s="16" t="s">
        <v>3</v>
      </c>
      <c r="F9" s="65" t="s">
        <v>4</v>
      </c>
      <c r="G9" s="66"/>
      <c r="H9" s="66"/>
      <c r="I9" s="66"/>
      <c r="J9" s="66"/>
      <c r="K9" s="66"/>
      <c r="L9" s="66"/>
      <c r="M9" s="66"/>
      <c r="N9" s="67"/>
    </row>
    <row r="10" spans="2:37" ht="15" customHeight="1" x14ac:dyDescent="0.25">
      <c r="B10" s="17" t="s">
        <v>38</v>
      </c>
      <c r="C10" s="18" t="s">
        <v>5</v>
      </c>
      <c r="D10" s="31">
        <f>[1]MÊS!$O$3</f>
        <v>0</v>
      </c>
      <c r="E10" s="32">
        <f>[1]MÊS!$O$3</f>
        <v>0</v>
      </c>
      <c r="F10" s="59" t="s">
        <v>6</v>
      </c>
      <c r="G10" s="60"/>
      <c r="H10" s="60"/>
      <c r="I10" s="60"/>
      <c r="J10" s="60"/>
      <c r="K10" s="60"/>
      <c r="L10" s="61"/>
      <c r="M10" s="19"/>
      <c r="N10" s="45"/>
    </row>
    <row r="11" spans="2:37" ht="15" customHeight="1" x14ac:dyDescent="0.25">
      <c r="B11" s="17" t="s">
        <v>30</v>
      </c>
      <c r="C11" s="18" t="s">
        <v>7</v>
      </c>
      <c r="D11" s="20"/>
      <c r="E11" s="33">
        <f>AH4</f>
        <v>0</v>
      </c>
      <c r="F11" s="59" t="s">
        <v>8</v>
      </c>
      <c r="G11" s="60"/>
      <c r="H11" s="60"/>
      <c r="I11" s="60"/>
      <c r="J11" s="60"/>
      <c r="K11" s="60"/>
      <c r="L11" s="61"/>
      <c r="M11" s="21" t="s">
        <v>7</v>
      </c>
      <c r="N11" s="36">
        <f>E11+AH7</f>
        <v>0</v>
      </c>
    </row>
    <row r="12" spans="2:37" ht="15" customHeight="1" x14ac:dyDescent="0.25">
      <c r="B12" s="17" t="s">
        <v>35</v>
      </c>
      <c r="C12" s="22" t="s">
        <v>7</v>
      </c>
      <c r="D12" s="32">
        <f>SUMPRODUCT([2]Planilha1!$AK$14:$AK$173,[2]Planilha1!$AM$14:$AM$173)</f>
        <v>0</v>
      </c>
      <c r="E12" s="20"/>
      <c r="F12" s="59" t="s">
        <v>9</v>
      </c>
      <c r="G12" s="60"/>
      <c r="H12" s="60"/>
      <c r="I12" s="60"/>
      <c r="J12" s="60"/>
      <c r="K12" s="60"/>
      <c r="L12" s="61"/>
      <c r="M12" s="19" t="s">
        <v>5</v>
      </c>
      <c r="N12" s="43">
        <f>E14*AH7</f>
        <v>0</v>
      </c>
    </row>
    <row r="13" spans="2:37" ht="15" customHeight="1" x14ac:dyDescent="0.25">
      <c r="B13" s="17" t="s">
        <v>37</v>
      </c>
      <c r="C13" s="18" t="s">
        <v>5</v>
      </c>
      <c r="D13" s="34">
        <f>[2]Planilha1!$AO$7</f>
        <v>0</v>
      </c>
      <c r="E13" s="35">
        <f>AH5</f>
        <v>0</v>
      </c>
      <c r="F13" s="59" t="s">
        <v>27</v>
      </c>
      <c r="G13" s="60"/>
      <c r="H13" s="60"/>
      <c r="I13" s="60"/>
      <c r="J13" s="60"/>
      <c r="K13" s="60"/>
      <c r="L13" s="61"/>
      <c r="M13" s="19" t="s">
        <v>10</v>
      </c>
      <c r="N13" s="44" t="str">
        <f>IFERROR(N12/E13,"-")</f>
        <v>-</v>
      </c>
    </row>
    <row r="14" spans="2:37" ht="15" customHeight="1" x14ac:dyDescent="0.25">
      <c r="B14" s="17" t="s">
        <v>11</v>
      </c>
      <c r="C14" s="18" t="s">
        <v>12</v>
      </c>
      <c r="D14" s="31">
        <f>IFERROR(D10/D12,0)</f>
        <v>0</v>
      </c>
      <c r="E14" s="32">
        <f>IF(E11=0,0,E10/E11)</f>
        <v>0</v>
      </c>
      <c r="F14" s="59" t="s">
        <v>26</v>
      </c>
      <c r="G14" s="60"/>
      <c r="H14" s="60"/>
      <c r="I14" s="60"/>
      <c r="J14" s="60"/>
      <c r="K14" s="60"/>
      <c r="L14" s="61"/>
      <c r="M14" s="19" t="s">
        <v>10</v>
      </c>
      <c r="N14" s="44" t="str">
        <f>IFERROR(AH7/AH4,"-")</f>
        <v>-</v>
      </c>
    </row>
    <row r="15" spans="2:37" ht="15" customHeight="1" x14ac:dyDescent="0.25">
      <c r="B15" s="17" t="s">
        <v>13</v>
      </c>
      <c r="C15" s="18" t="s">
        <v>10</v>
      </c>
      <c r="D15" s="56">
        <f>IFERROR(D10/D13,0)</f>
        <v>0</v>
      </c>
      <c r="E15" s="56">
        <f>IF(E13=0,0,E10/E13)</f>
        <v>0</v>
      </c>
      <c r="F15" s="59" t="s">
        <v>28</v>
      </c>
      <c r="G15" s="60"/>
      <c r="H15" s="60"/>
      <c r="I15" s="60"/>
      <c r="J15" s="60"/>
      <c r="K15" s="60"/>
      <c r="L15" s="61"/>
      <c r="M15" s="19" t="s">
        <v>10</v>
      </c>
      <c r="N15" s="44" t="str">
        <f>IFERROR(E11/D12,"-")</f>
        <v>-</v>
      </c>
    </row>
    <row r="16" spans="2:37" ht="15" customHeight="1" x14ac:dyDescent="0.25">
      <c r="B16" s="17" t="s">
        <v>21</v>
      </c>
      <c r="C16" s="18" t="s">
        <v>12</v>
      </c>
      <c r="D16" s="31">
        <f>IFERROR(D13/D12,0)</f>
        <v>0</v>
      </c>
      <c r="E16" s="36">
        <f>IF(E11=0,0,E13/E11)</f>
        <v>0</v>
      </c>
      <c r="F16" s="59" t="s">
        <v>14</v>
      </c>
      <c r="G16" s="60"/>
      <c r="H16" s="60"/>
      <c r="I16" s="60"/>
      <c r="J16" s="60"/>
      <c r="K16" s="60"/>
      <c r="L16" s="61"/>
      <c r="M16" s="19" t="s">
        <v>15</v>
      </c>
      <c r="N16" s="45" t="str">
        <f>IFERROR(E16/D16,"-")</f>
        <v>-</v>
      </c>
    </row>
    <row r="17" spans="2:34" ht="15" customHeight="1" x14ac:dyDescent="0.25">
      <c r="B17" s="17" t="s">
        <v>20</v>
      </c>
      <c r="C17" s="18" t="s">
        <v>5</v>
      </c>
      <c r="D17" s="31">
        <f>IF(N17=0,0,D13/N17)</f>
        <v>0</v>
      </c>
      <c r="E17" s="36">
        <f>IF(N17=0,0,E13/N17)</f>
        <v>0</v>
      </c>
      <c r="F17" s="59" t="s">
        <v>39</v>
      </c>
      <c r="G17" s="60"/>
      <c r="H17" s="60"/>
      <c r="I17" s="60"/>
      <c r="J17" s="60"/>
      <c r="K17" s="60"/>
      <c r="L17" s="61"/>
      <c r="M17" s="23" t="s">
        <v>16</v>
      </c>
      <c r="N17" s="46">
        <f>IF(AH6=0,[2]Planilha1!$AK$9,AH6)</f>
        <v>0</v>
      </c>
    </row>
    <row r="18" spans="2:34" ht="15" customHeight="1" x14ac:dyDescent="0.25">
      <c r="B18" s="63" t="s">
        <v>36</v>
      </c>
      <c r="C18" s="18" t="s">
        <v>10</v>
      </c>
      <c r="D18" s="56">
        <f>[4]INFO!$C$22</f>
        <v>0</v>
      </c>
      <c r="E18" s="56">
        <f>[4]INFO!$C$22</f>
        <v>0</v>
      </c>
      <c r="F18" s="24"/>
      <c r="G18" s="24"/>
      <c r="H18" s="24"/>
      <c r="I18" s="24"/>
      <c r="J18" s="26"/>
      <c r="K18" s="26"/>
    </row>
    <row r="19" spans="2:34" ht="19.5" customHeight="1" x14ac:dyDescent="0.25">
      <c r="B19" s="64"/>
      <c r="C19" s="18" t="s">
        <v>5</v>
      </c>
      <c r="D19" s="37">
        <v>0</v>
      </c>
      <c r="E19" s="38">
        <f>E18*E13</f>
        <v>0</v>
      </c>
      <c r="F19" s="24"/>
      <c r="G19" s="25"/>
      <c r="H19" s="24"/>
      <c r="I19" s="24"/>
      <c r="J19" s="26"/>
      <c r="K19" s="26"/>
      <c r="L19"/>
      <c r="M19" s="4"/>
      <c r="AF19" s="7"/>
      <c r="AG19" s="7"/>
      <c r="AH19" s="10"/>
    </row>
    <row r="20" spans="2:34" ht="16.5" customHeight="1" x14ac:dyDescent="0.25">
      <c r="B20" s="63" t="s">
        <v>17</v>
      </c>
      <c r="C20" s="18" t="s">
        <v>5</v>
      </c>
      <c r="D20" s="37">
        <f>D13-D10-D19</f>
        <v>0</v>
      </c>
      <c r="E20" s="39">
        <f>E13-E10-E19</f>
        <v>0</v>
      </c>
      <c r="F20" s="24"/>
      <c r="H20" s="24"/>
      <c r="I20" s="24"/>
      <c r="J20" s="26"/>
      <c r="K20" s="26"/>
      <c r="L20" s="11"/>
      <c r="AD20" s="12"/>
      <c r="AE20" s="8"/>
      <c r="AF20" s="9"/>
      <c r="AG20" s="13"/>
      <c r="AH20" s="8"/>
    </row>
    <row r="21" spans="2:34" x14ac:dyDescent="0.25">
      <c r="B21" s="64"/>
      <c r="C21" s="18" t="s">
        <v>10</v>
      </c>
      <c r="D21" s="56">
        <f>IF(D13=0,0,D20/D13)</f>
        <v>0</v>
      </c>
      <c r="E21" s="56">
        <f>IF(E13=0,0,E20/E13)</f>
        <v>0</v>
      </c>
      <c r="F21" s="24"/>
      <c r="G21" s="24"/>
      <c r="AD21" s="12"/>
      <c r="AE21" s="8"/>
      <c r="AF21" s="9"/>
      <c r="AG21" s="13"/>
      <c r="AH21" s="8"/>
    </row>
    <row r="22" spans="2:34" x14ac:dyDescent="0.25">
      <c r="B22" s="17" t="s">
        <v>34</v>
      </c>
      <c r="C22" s="18" t="s">
        <v>5</v>
      </c>
      <c r="D22" s="40">
        <f ca="1">[3]MÊS!$G$4</f>
        <v>0</v>
      </c>
      <c r="E22" s="41">
        <f ca="1">[3]MÊS!$G$4</f>
        <v>0</v>
      </c>
      <c r="F22" s="24"/>
      <c r="G22" s="24"/>
      <c r="AD22" s="12"/>
      <c r="AE22" s="8"/>
      <c r="AF22" s="9"/>
      <c r="AG22" s="13"/>
      <c r="AH22" s="8"/>
    </row>
    <row r="23" spans="2:34" ht="15" customHeight="1" x14ac:dyDescent="0.25">
      <c r="B23" s="62" t="s">
        <v>18</v>
      </c>
      <c r="C23" s="27" t="s">
        <v>5</v>
      </c>
      <c r="D23" s="55">
        <f ca="1">D20-D22</f>
        <v>0</v>
      </c>
      <c r="E23" s="42">
        <f ca="1">E20-E22</f>
        <v>0</v>
      </c>
      <c r="F23" s="24"/>
      <c r="G23" s="24"/>
      <c r="X23" s="4"/>
      <c r="AE23" s="9"/>
      <c r="AF23" s="9"/>
      <c r="AH23" s="9"/>
    </row>
    <row r="24" spans="2:34" x14ac:dyDescent="0.25">
      <c r="B24" s="62"/>
      <c r="C24" s="27" t="s">
        <v>19</v>
      </c>
      <c r="D24" s="56">
        <f>IF(D13=0,0,D23/D13)</f>
        <v>0</v>
      </c>
      <c r="E24" s="56">
        <f ca="1">IFERROR(E23/E13,0)</f>
        <v>0</v>
      </c>
      <c r="X24" s="4"/>
      <c r="AF24" s="13"/>
      <c r="AH24" s="14"/>
    </row>
    <row r="25" spans="2:34" ht="15" customHeight="1" x14ac:dyDescent="0.25"/>
    <row r="27" spans="2:34" ht="15" customHeight="1" x14ac:dyDescent="0.25"/>
    <row r="28" spans="2:34" ht="15" customHeight="1" x14ac:dyDescent="0.25"/>
  </sheetData>
  <mergeCells count="13">
    <mergeCell ref="B9:C9"/>
    <mergeCell ref="F11:L11"/>
    <mergeCell ref="F12:L12"/>
    <mergeCell ref="B23:B24"/>
    <mergeCell ref="F16:L16"/>
    <mergeCell ref="F17:L17"/>
    <mergeCell ref="B18:B19"/>
    <mergeCell ref="B20:B21"/>
    <mergeCell ref="F13:L13"/>
    <mergeCell ref="F14:L14"/>
    <mergeCell ref="F15:L15"/>
    <mergeCell ref="F10:L10"/>
    <mergeCell ref="F9:N9"/>
  </mergeCells>
  <pageMargins left="0.51181102362204722" right="0.51181102362204722" top="0.78740157480314965" bottom="0.78740157480314965" header="0.31496062992125984" footer="0.31496062992125984"/>
  <pageSetup paperSize="9" orientation="landscape"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2021-06-01T19:58:48Z</cp:lastPrinted>
  <dcterms:created xsi:type="dcterms:W3CDTF">2021-05-25T00:16:17Z</dcterms:created>
  <dcterms:modified xsi:type="dcterms:W3CDTF">2022-01-02T02:56:29Z</dcterms:modified>
</cp:coreProperties>
</file>